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75" windowHeight="8580" activeTab="3"/>
  </bookViews>
  <sheets>
    <sheet name="WHD" sheetId="1" r:id="rId1"/>
    <sheet name="PLP-2BHK" sheetId="4" r:id="rId2"/>
    <sheet name="PLP-3BHK " sheetId="3" r:id="rId3"/>
    <sheet name="PLP-4BHK" sheetId="2" r:id="rId4"/>
  </sheets>
  <calcPr calcId="125725"/>
</workbook>
</file>

<file path=xl/calcChain.xml><?xml version="1.0" encoding="utf-8"?>
<calcChain xmlns="http://schemas.openxmlformats.org/spreadsheetml/2006/main">
  <c r="G11" i="1"/>
  <c r="E11"/>
  <c r="C11"/>
  <c r="C13" s="1"/>
  <c r="C10" i="4"/>
  <c r="C8"/>
  <c r="C11" s="1"/>
  <c r="C4"/>
  <c r="C10" i="3"/>
  <c r="C8"/>
  <c r="C11" s="1"/>
  <c r="C12" s="1"/>
  <c r="C4"/>
  <c r="C17" i="2"/>
  <c r="D17" s="1"/>
  <c r="C16"/>
  <c r="C15"/>
  <c r="C14"/>
  <c r="C10"/>
  <c r="C8"/>
  <c r="C11" s="1"/>
  <c r="C4"/>
  <c r="C12" i="4" l="1"/>
  <c r="C17"/>
  <c r="C16"/>
  <c r="C15"/>
  <c r="C14"/>
  <c r="C17" i="3"/>
  <c r="C14"/>
  <c r="C15"/>
  <c r="C16"/>
  <c r="C12" i="2"/>
  <c r="D14" i="4" l="1"/>
  <c r="D15" s="1"/>
  <c r="D16" s="1"/>
  <c r="D17" s="1"/>
  <c r="B18"/>
  <c r="B18" i="3"/>
  <c r="D14"/>
  <c r="D15" s="1"/>
  <c r="D16" s="1"/>
  <c r="D17" s="1"/>
  <c r="B18" i="2"/>
  <c r="D14"/>
  <c r="D15" s="1"/>
  <c r="D16" s="1"/>
  <c r="C12" i="1" l="1"/>
  <c r="C6"/>
  <c r="E6"/>
  <c r="G6"/>
  <c r="E12"/>
  <c r="G12"/>
  <c r="E13" l="1"/>
  <c r="G13"/>
</calcChain>
</file>

<file path=xl/sharedStrings.xml><?xml version="1.0" encoding="utf-8"?>
<sst xmlns="http://schemas.openxmlformats.org/spreadsheetml/2006/main" count="139" uniqueCount="60">
  <si>
    <t>Size of Apartment</t>
  </si>
  <si>
    <t>Other Charges</t>
  </si>
  <si>
    <t>Power Backup</t>
  </si>
  <si>
    <t>Club Membership</t>
  </si>
  <si>
    <t>EEC and FFEC</t>
  </si>
  <si>
    <t>Rs. 75/-Per Sq.ft.</t>
  </si>
  <si>
    <t>IFMS</t>
  </si>
  <si>
    <t>1 Mandatory</t>
  </si>
  <si>
    <t>Basic Sale Price Per Sq. ft.</t>
  </si>
  <si>
    <t>Total</t>
  </si>
  <si>
    <t>3-BHK</t>
  </si>
  <si>
    <t>4-BHK</t>
  </si>
  <si>
    <t>Super Area in Sq.ft. Approx.</t>
  </si>
  <si>
    <r>
      <t xml:space="preserve">1.    </t>
    </r>
    <r>
      <rPr>
        <sz val="9"/>
        <color rgb="FF000000"/>
        <rFont val="Calibri"/>
        <family val="2"/>
        <scheme val="minor"/>
      </rPr>
      <t xml:space="preserve">Prices are effective as on date. </t>
    </r>
  </si>
  <si>
    <t xml:space="preserve">         IFMS(Interest Free Maintenance Security), PLC (Preferential Location Charges)</t>
  </si>
  <si>
    <t>2-BHK</t>
  </si>
  <si>
    <t>Rs. 75/- Per Sq.ft.</t>
  </si>
  <si>
    <t>2  Mandatory</t>
  </si>
  <si>
    <t xml:space="preserve">Car Parking (Covered) </t>
  </si>
  <si>
    <t>Possession Linked Payment Plan</t>
  </si>
  <si>
    <t xml:space="preserve">Payment Schedule </t>
  </si>
  <si>
    <t>sq ft</t>
  </si>
  <si>
    <t>Rate -</t>
  </si>
  <si>
    <t>per / sq ft</t>
  </si>
  <si>
    <t xml:space="preserve">Total BSP - </t>
  </si>
  <si>
    <t>PLC</t>
  </si>
  <si>
    <t>As Applicable</t>
  </si>
  <si>
    <t>Club membership</t>
  </si>
  <si>
    <t>Car parking Charges-</t>
  </si>
  <si>
    <t>2 Covered Parking</t>
  </si>
  <si>
    <t>Power back up ( KVA)</t>
  </si>
  <si>
    <t>Total Additional Charges</t>
  </si>
  <si>
    <t>Total cost    -</t>
  </si>
  <si>
    <t>*</t>
  </si>
  <si>
    <t>At the Time of booking</t>
  </si>
  <si>
    <t>10% of Total Price</t>
  </si>
  <si>
    <t>Within 45 days of booking</t>
  </si>
  <si>
    <t>Within 6 Months of booking</t>
  </si>
  <si>
    <t>On offer of possession</t>
  </si>
  <si>
    <t>65% ofTotal Price  + IFMS + Stamp duty &amp; Registration Charges as applicable</t>
  </si>
  <si>
    <t>Total payment Due Till Possession</t>
  </si>
  <si>
    <t>1. Stamp duty &amp; Registration charges shall be payable with the last installment based on prevaling rates.</t>
  </si>
  <si>
    <t>2. Cheque/Demand draft/ Pay Orders should be made in favour of M/s UMANG REALTECH (P) LTD. Payble at New Delhi.</t>
  </si>
  <si>
    <t xml:space="preserve">3. Service tax (ST) is applicable at the rate 3.708%  </t>
  </si>
  <si>
    <t>4. Service tax is calculated at prevalent rates, incase of any future revision in the ST rate, the same would be levied accordingly.</t>
  </si>
  <si>
    <t>5. Additional Charges : Club Membership Charges (CMC), Preferential Location Charges (PLC), Car Parking Space (CPS), External Electrification Charges (EEC), Fire Fighting Charges (FFC), Interest Free Maintenance Chagres (IFMS)</t>
  </si>
  <si>
    <t xml:space="preserve">EEC &amp; FFC </t>
  </si>
  <si>
    <t xml:space="preserve">IFMS </t>
  </si>
  <si>
    <t>2047 Sq. ft.</t>
  </si>
  <si>
    <t>Area - 4 Bhk</t>
  </si>
  <si>
    <t>1 Covered Parking</t>
  </si>
  <si>
    <t xml:space="preserve">Price List Winter Hills, Dwarka Morh, Delhi   </t>
  </si>
  <si>
    <t>(Possession Linked Payment Plan for limited bookings)</t>
  </si>
  <si>
    <r>
      <t xml:space="preserve">2.    </t>
    </r>
    <r>
      <rPr>
        <sz val="9"/>
        <color rgb="FF000000"/>
        <rFont val="Calibri"/>
        <family val="2"/>
        <scheme val="minor"/>
      </rPr>
      <t xml:space="preserve">Prices indicated above are subject to revision from time to time at the sole discretion of the company. </t>
    </r>
  </si>
  <si>
    <r>
      <t xml:space="preserve">3.    </t>
    </r>
    <r>
      <rPr>
        <sz val="9"/>
        <color rgb="FF000000"/>
        <rFont val="Calibri"/>
        <family val="2"/>
        <scheme val="minor"/>
      </rPr>
      <t xml:space="preserve">Stamp duty &amp; Registration charges shall be payable along with the last installment as applicable. </t>
    </r>
  </si>
  <si>
    <r>
      <t xml:space="preserve">4.    </t>
    </r>
    <r>
      <rPr>
        <sz val="9"/>
        <color rgb="FF000000"/>
        <rFont val="Calibri"/>
        <family val="2"/>
        <scheme val="minor"/>
      </rPr>
      <t>Cheque/ demand draft to be made in favour of</t>
    </r>
    <r>
      <rPr>
        <b/>
        <sz val="9"/>
        <color rgb="FF000000"/>
        <rFont val="Calibri"/>
        <family val="2"/>
        <scheme val="minor"/>
      </rPr>
      <t xml:space="preserve"> M/s Umang Realtech Pvt. Ltd. </t>
    </r>
    <r>
      <rPr>
        <sz val="9"/>
        <color rgb="FF000000"/>
        <rFont val="Calibri"/>
        <family val="2"/>
        <scheme val="minor"/>
      </rPr>
      <t xml:space="preserve">Payable at New Delhi. </t>
    </r>
  </si>
  <si>
    <t>5.     BSP (Basic Sale Price), EEC &amp; FFEC   Electrification and Fire Fighting Equipement Charges),</t>
  </si>
  <si>
    <t>6.    Prefrential Location Charges as applicable will be payable extra</t>
  </si>
  <si>
    <t>15% of Total Price</t>
  </si>
  <si>
    <t>For more details, call: +9198725 88555 (Manoj)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</si>
</sst>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09]d\-mmm\-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6" fillId="2" borderId="1" xfId="0" applyFont="1" applyFill="1" applyBorder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9" fillId="0" borderId="1" xfId="0" applyFont="1" applyBorder="1"/>
    <xf numFmtId="0" fontId="0" fillId="0" borderId="0" xfId="0" applyBorder="1"/>
    <xf numFmtId="4" fontId="9" fillId="0" borderId="1" xfId="0" applyNumberFormat="1" applyFont="1" applyBorder="1"/>
    <xf numFmtId="0" fontId="10" fillId="0" borderId="1" xfId="0" applyFont="1" applyBorder="1"/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9" fontId="9" fillId="0" borderId="1" xfId="0" applyNumberFormat="1" applyFont="1" applyBorder="1"/>
    <xf numFmtId="4" fontId="10" fillId="0" borderId="1" xfId="0" applyNumberFormat="1" applyFont="1" applyBorder="1"/>
    <xf numFmtId="0" fontId="9" fillId="0" borderId="1" xfId="0" applyFont="1" applyBorder="1" applyAlignment="1"/>
    <xf numFmtId="0" fontId="9" fillId="0" borderId="1" xfId="0" applyFont="1" applyFill="1" applyBorder="1" applyAlignment="1">
      <alignment horizont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0" xfId="0" applyFont="1" applyFill="1" applyBorder="1"/>
    <xf numFmtId="0" fontId="3" fillId="2" borderId="6" xfId="0" applyFont="1" applyFill="1" applyBorder="1"/>
    <xf numFmtId="165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 2" xfId="1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9" defaultPivotStyle="PivotStyleLight16"/>
  <colors>
    <mruColors>
      <color rgb="FF8DB4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opLeftCell="A8" zoomScale="115" zoomScaleNormal="115" workbookViewId="0">
      <selection activeCell="A22" sqref="A22:G22"/>
    </sheetView>
  </sheetViews>
  <sheetFormatPr defaultRowHeight="15"/>
  <cols>
    <col min="1" max="1" width="24.5703125" customWidth="1"/>
    <col min="2" max="2" width="17.42578125" bestFit="1" customWidth="1"/>
    <col min="3" max="3" width="12.7109375" customWidth="1"/>
    <col min="4" max="4" width="16.85546875" style="1" bestFit="1" customWidth="1"/>
    <col min="5" max="5" width="15.28515625" style="1" customWidth="1"/>
    <col min="6" max="6" width="16.85546875" style="1" bestFit="1" customWidth="1"/>
    <col min="7" max="7" width="18.7109375" style="1" customWidth="1"/>
    <col min="8" max="8" width="6.85546875" customWidth="1"/>
  </cols>
  <sheetData>
    <row r="1" spans="1:7" ht="6" hidden="1" customHeight="1"/>
    <row r="2" spans="1:7" ht="20.100000000000001" customHeight="1">
      <c r="A2" s="43" t="s">
        <v>51</v>
      </c>
      <c r="B2" s="44"/>
      <c r="C2" s="44"/>
      <c r="D2" s="44"/>
      <c r="E2" s="44"/>
      <c r="F2" s="44"/>
      <c r="G2" s="45"/>
    </row>
    <row r="3" spans="1:7" ht="18.75" customHeight="1">
      <c r="A3" s="46" t="s">
        <v>52</v>
      </c>
      <c r="B3" s="47"/>
      <c r="C3" s="47"/>
      <c r="D3" s="47"/>
      <c r="E3" s="47"/>
      <c r="F3" s="47"/>
      <c r="G3" s="48"/>
    </row>
    <row r="4" spans="1:7" ht="24.95" customHeight="1">
      <c r="A4" s="4" t="s">
        <v>0</v>
      </c>
      <c r="B4" s="51" t="s">
        <v>15</v>
      </c>
      <c r="C4" s="52"/>
      <c r="D4" s="49" t="s">
        <v>10</v>
      </c>
      <c r="E4" s="49"/>
      <c r="F4" s="49" t="s">
        <v>11</v>
      </c>
      <c r="G4" s="49"/>
    </row>
    <row r="5" spans="1:7" ht="24.95" customHeight="1">
      <c r="A5" s="5" t="s">
        <v>12</v>
      </c>
      <c r="B5" s="53">
        <v>1153</v>
      </c>
      <c r="C5" s="54"/>
      <c r="D5" s="50">
        <v>1457</v>
      </c>
      <c r="E5" s="50"/>
      <c r="F5" s="50">
        <v>2047</v>
      </c>
      <c r="G5" s="50"/>
    </row>
    <row r="6" spans="1:7" ht="24.95" customHeight="1">
      <c r="A6" s="6" t="s">
        <v>8</v>
      </c>
      <c r="B6" s="15">
        <v>9350</v>
      </c>
      <c r="C6" s="15">
        <f>+B6*B5</f>
        <v>10780550</v>
      </c>
      <c r="D6" s="2">
        <v>9350</v>
      </c>
      <c r="E6" s="15">
        <f>+D5*D6</f>
        <v>13622950</v>
      </c>
      <c r="F6" s="2">
        <v>9350</v>
      </c>
      <c r="G6" s="2">
        <f>+F5*F6</f>
        <v>19139450</v>
      </c>
    </row>
    <row r="7" spans="1:7" ht="20.25" customHeight="1">
      <c r="A7" s="7" t="s">
        <v>1</v>
      </c>
      <c r="B7" s="7"/>
      <c r="C7" s="16"/>
      <c r="D7" s="2"/>
      <c r="E7" s="15"/>
      <c r="F7" s="2"/>
      <c r="G7" s="2"/>
    </row>
    <row r="8" spans="1:7" ht="24.95" customHeight="1">
      <c r="A8" s="6" t="s">
        <v>18</v>
      </c>
      <c r="B8" s="15" t="s">
        <v>7</v>
      </c>
      <c r="C8" s="15">
        <v>250000</v>
      </c>
      <c r="D8" s="2" t="s">
        <v>17</v>
      </c>
      <c r="E8" s="15">
        <v>450000</v>
      </c>
      <c r="F8" s="2" t="s">
        <v>17</v>
      </c>
      <c r="G8" s="2">
        <v>450000</v>
      </c>
    </row>
    <row r="9" spans="1:7" ht="24.95" customHeight="1">
      <c r="A9" s="6" t="s">
        <v>2</v>
      </c>
      <c r="B9" s="6"/>
      <c r="C9" s="15">
        <v>60000</v>
      </c>
      <c r="D9" s="2"/>
      <c r="E9" s="15">
        <v>80000</v>
      </c>
      <c r="F9" s="2"/>
      <c r="G9" s="2">
        <v>100000</v>
      </c>
    </row>
    <row r="10" spans="1:7" ht="24.95" customHeight="1">
      <c r="A10" s="6" t="s">
        <v>3</v>
      </c>
      <c r="B10" s="6"/>
      <c r="C10" s="15">
        <v>100000</v>
      </c>
      <c r="D10" s="2"/>
      <c r="E10" s="15">
        <v>100000</v>
      </c>
      <c r="F10" s="2"/>
      <c r="G10" s="2">
        <v>100000</v>
      </c>
    </row>
    <row r="11" spans="1:7" ht="24.95" customHeight="1">
      <c r="A11" s="6" t="s">
        <v>4</v>
      </c>
      <c r="B11" s="15" t="s">
        <v>16</v>
      </c>
      <c r="C11" s="15">
        <f>75*B5</f>
        <v>86475</v>
      </c>
      <c r="D11" s="2" t="s">
        <v>5</v>
      </c>
      <c r="E11" s="15">
        <f>D5*75</f>
        <v>109275</v>
      </c>
      <c r="F11" s="2" t="s">
        <v>5</v>
      </c>
      <c r="G11" s="2">
        <f>F5*75</f>
        <v>153525</v>
      </c>
    </row>
    <row r="12" spans="1:7" ht="24.95" customHeight="1">
      <c r="A12" s="6" t="s">
        <v>6</v>
      </c>
      <c r="B12" s="15" t="s">
        <v>16</v>
      </c>
      <c r="C12" s="15">
        <f>75*B5</f>
        <v>86475</v>
      </c>
      <c r="D12" s="2" t="s">
        <v>5</v>
      </c>
      <c r="E12" s="15">
        <f>75*D5</f>
        <v>109275</v>
      </c>
      <c r="F12" s="2" t="s">
        <v>5</v>
      </c>
      <c r="G12" s="2">
        <f>75*F5</f>
        <v>153525</v>
      </c>
    </row>
    <row r="13" spans="1:7" ht="24.95" customHeight="1">
      <c r="A13" s="6" t="s">
        <v>9</v>
      </c>
      <c r="B13" s="6"/>
      <c r="C13" s="15">
        <f>+C12+C11+C10+C9+C8+C6</f>
        <v>11363500</v>
      </c>
      <c r="D13" s="2"/>
      <c r="E13" s="15">
        <f>SUM(E6:E12)</f>
        <v>14471500</v>
      </c>
      <c r="F13" s="2"/>
      <c r="G13" s="2">
        <f>SUM(G6:G12)</f>
        <v>20096500</v>
      </c>
    </row>
    <row r="14" spans="1:7" ht="15" customHeight="1">
      <c r="A14" s="40" t="s">
        <v>13</v>
      </c>
      <c r="B14" s="41"/>
      <c r="C14" s="41"/>
      <c r="D14" s="41"/>
      <c r="E14" s="41"/>
      <c r="F14" s="41"/>
      <c r="G14" s="42"/>
    </row>
    <row r="15" spans="1:7" ht="15.75" customHeight="1">
      <c r="A15" s="29" t="s">
        <v>53</v>
      </c>
      <c r="B15" s="17"/>
      <c r="C15" s="17"/>
      <c r="D15" s="17"/>
      <c r="E15" s="18"/>
      <c r="F15" s="18"/>
      <c r="G15" s="30"/>
    </row>
    <row r="16" spans="1:7" ht="15.75" customHeight="1">
      <c r="A16" s="29" t="s">
        <v>54</v>
      </c>
      <c r="B16" s="17"/>
      <c r="C16" s="17"/>
      <c r="D16" s="17"/>
      <c r="E16" s="18"/>
      <c r="F16" s="18"/>
      <c r="G16" s="30"/>
    </row>
    <row r="17" spans="1:7" ht="15.75" customHeight="1">
      <c r="A17" s="29" t="s">
        <v>55</v>
      </c>
      <c r="B17" s="17"/>
      <c r="C17" s="17"/>
      <c r="D17" s="17"/>
      <c r="E17" s="18"/>
      <c r="F17" s="18"/>
      <c r="G17" s="30"/>
    </row>
    <row r="18" spans="1:7" s="3" customFormat="1" ht="18" customHeight="1">
      <c r="A18" s="8" t="s">
        <v>56</v>
      </c>
      <c r="B18" s="9"/>
      <c r="C18" s="9"/>
      <c r="D18" s="9"/>
      <c r="E18" s="12"/>
      <c r="F18" s="12"/>
      <c r="G18" s="13"/>
    </row>
    <row r="19" spans="1:7">
      <c r="A19" s="10" t="s">
        <v>14</v>
      </c>
      <c r="B19" s="33"/>
      <c r="C19" s="33"/>
      <c r="D19" s="11"/>
      <c r="E19" s="11"/>
      <c r="F19" s="11"/>
      <c r="G19" s="14"/>
    </row>
    <row r="20" spans="1:7" ht="15" customHeight="1">
      <c r="A20" s="31" t="s">
        <v>57</v>
      </c>
      <c r="B20" s="32"/>
      <c r="C20" s="32"/>
      <c r="D20" s="18"/>
      <c r="E20" s="18"/>
      <c r="F20" s="18"/>
      <c r="G20" s="30"/>
    </row>
    <row r="22" spans="1:7" ht="26.25">
      <c r="A22" s="70" t="s">
        <v>59</v>
      </c>
      <c r="B22" s="71"/>
      <c r="C22" s="71"/>
      <c r="D22" s="71"/>
      <c r="E22" s="71"/>
      <c r="F22" s="71"/>
      <c r="G22" s="71"/>
    </row>
  </sheetData>
  <mergeCells count="10">
    <mergeCell ref="A22:G22"/>
    <mergeCell ref="A14:G14"/>
    <mergeCell ref="A2:G2"/>
    <mergeCell ref="A3:G3"/>
    <mergeCell ref="F4:G4"/>
    <mergeCell ref="F5:G5"/>
    <mergeCell ref="D4:E4"/>
    <mergeCell ref="D5:E5"/>
    <mergeCell ref="B4:C4"/>
    <mergeCell ref="B5:C5"/>
  </mergeCells>
  <printOptions horizont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opLeftCell="A19" workbookViewId="0">
      <selection activeCell="A25" sqref="A25:G25"/>
    </sheetView>
  </sheetViews>
  <sheetFormatPr defaultRowHeight="15"/>
  <cols>
    <col min="1" max="1" width="32.7109375" bestFit="1" customWidth="1"/>
    <col min="2" max="2" width="18" bestFit="1" customWidth="1"/>
    <col min="3" max="3" width="14.85546875" customWidth="1"/>
    <col min="4" max="4" width="14.5703125" customWidth="1"/>
  </cols>
  <sheetData>
    <row r="1" spans="1:4">
      <c r="A1" s="61" t="s">
        <v>20</v>
      </c>
      <c r="B1" s="62"/>
      <c r="C1" s="62"/>
      <c r="D1" s="63"/>
    </row>
    <row r="2" spans="1:4">
      <c r="A2" s="19" t="s">
        <v>49</v>
      </c>
      <c r="B2" s="19"/>
      <c r="C2" s="21">
        <v>1153</v>
      </c>
      <c r="D2" s="19" t="s">
        <v>21</v>
      </c>
    </row>
    <row r="3" spans="1:4">
      <c r="A3" s="19" t="s">
        <v>22</v>
      </c>
      <c r="B3" s="19"/>
      <c r="C3" s="21">
        <v>9350</v>
      </c>
      <c r="D3" s="19" t="s">
        <v>23</v>
      </c>
    </row>
    <row r="4" spans="1:4">
      <c r="A4" s="19" t="s">
        <v>24</v>
      </c>
      <c r="B4" s="19"/>
      <c r="C4" s="22">
        <f>C2*C3</f>
        <v>10780550</v>
      </c>
      <c r="D4" s="19"/>
    </row>
    <row r="5" spans="1:4">
      <c r="A5" s="19" t="s">
        <v>25</v>
      </c>
      <c r="B5" s="21" t="s">
        <v>26</v>
      </c>
      <c r="C5" s="21"/>
      <c r="D5" s="19"/>
    </row>
    <row r="6" spans="1:4">
      <c r="A6" s="19" t="s">
        <v>27</v>
      </c>
      <c r="B6" s="19"/>
      <c r="C6" s="23">
        <v>100000</v>
      </c>
      <c r="D6" s="19"/>
    </row>
    <row r="7" spans="1:4">
      <c r="A7" s="19" t="s">
        <v>28</v>
      </c>
      <c r="B7" s="24" t="s">
        <v>50</v>
      </c>
      <c r="C7" s="23">
        <v>250000</v>
      </c>
      <c r="D7" s="19"/>
    </row>
    <row r="8" spans="1:4">
      <c r="A8" s="19" t="s">
        <v>46</v>
      </c>
      <c r="B8" s="21">
        <v>75</v>
      </c>
      <c r="C8" s="23">
        <f>+C2*B8</f>
        <v>86475</v>
      </c>
      <c r="D8" s="19" t="s">
        <v>23</v>
      </c>
    </row>
    <row r="9" spans="1:4">
      <c r="A9" s="19" t="s">
        <v>30</v>
      </c>
      <c r="B9" s="19"/>
      <c r="C9" s="21">
        <v>60000</v>
      </c>
      <c r="D9" s="19"/>
    </row>
    <row r="10" spans="1:4">
      <c r="A10" s="19" t="s">
        <v>47</v>
      </c>
      <c r="B10" s="21">
        <v>75</v>
      </c>
      <c r="C10" s="23">
        <f>+C2*B10</f>
        <v>86475</v>
      </c>
      <c r="D10" s="19" t="s">
        <v>23</v>
      </c>
    </row>
    <row r="11" spans="1:4">
      <c r="A11" s="19" t="s">
        <v>31</v>
      </c>
      <c r="B11" s="25"/>
      <c r="C11" s="21">
        <f>SUM(C6+C7+C8+C9+C5)</f>
        <v>496475</v>
      </c>
      <c r="D11" s="19"/>
    </row>
    <row r="12" spans="1:4">
      <c r="A12" s="19" t="s">
        <v>32</v>
      </c>
      <c r="B12" s="19"/>
      <c r="C12" s="26">
        <f>SUM(C11+C4)+C10</f>
        <v>11363500</v>
      </c>
      <c r="D12" s="27" t="s">
        <v>33</v>
      </c>
    </row>
    <row r="13" spans="1:4">
      <c r="A13" s="64" t="s">
        <v>19</v>
      </c>
      <c r="B13" s="65"/>
      <c r="C13" s="65"/>
      <c r="D13" s="66"/>
    </row>
    <row r="14" spans="1:4">
      <c r="A14" s="34" t="s">
        <v>34</v>
      </c>
      <c r="B14" s="35" t="s">
        <v>35</v>
      </c>
      <c r="C14" s="35">
        <f>+ROUND((C4+C11)*10%,0)</f>
        <v>1127703</v>
      </c>
      <c r="D14" s="35">
        <f>+C14</f>
        <v>1127703</v>
      </c>
    </row>
    <row r="15" spans="1:4">
      <c r="A15" s="34" t="s">
        <v>36</v>
      </c>
      <c r="B15" s="35" t="s">
        <v>58</v>
      </c>
      <c r="C15" s="35">
        <f>+ROUND((C4+C11)*15%,0)</f>
        <v>1691554</v>
      </c>
      <c r="D15" s="35">
        <f t="shared" ref="D15:D17" si="0">C15+D14</f>
        <v>2819257</v>
      </c>
    </row>
    <row r="16" spans="1:4">
      <c r="A16" s="34" t="s">
        <v>37</v>
      </c>
      <c r="B16" s="35" t="s">
        <v>35</v>
      </c>
      <c r="C16" s="35">
        <f>ROUND((C4+C11)*10%,0)</f>
        <v>1127703</v>
      </c>
      <c r="D16" s="35">
        <f t="shared" si="0"/>
        <v>3946960</v>
      </c>
    </row>
    <row r="17" spans="1:7" ht="102" customHeight="1">
      <c r="A17" s="36" t="s">
        <v>38</v>
      </c>
      <c r="B17" s="37" t="s">
        <v>39</v>
      </c>
      <c r="C17" s="38">
        <f>ROUND((C4+C11)*65%+C10,0)-1</f>
        <v>7416540</v>
      </c>
      <c r="D17" s="35">
        <f t="shared" si="0"/>
        <v>11363500</v>
      </c>
    </row>
    <row r="18" spans="1:7">
      <c r="A18" s="28" t="s">
        <v>40</v>
      </c>
      <c r="B18" s="67">
        <f>+SUM(C14:C17)</f>
        <v>11363500</v>
      </c>
      <c r="C18" s="67"/>
      <c r="D18" s="67"/>
    </row>
    <row r="19" spans="1:7" ht="26.1" customHeight="1">
      <c r="A19" s="68" t="s">
        <v>41</v>
      </c>
      <c r="B19" s="68"/>
      <c r="C19" s="68"/>
      <c r="D19" s="68"/>
    </row>
    <row r="20" spans="1:7" ht="26.1" customHeight="1">
      <c r="A20" s="55" t="s">
        <v>42</v>
      </c>
      <c r="B20" s="56"/>
      <c r="C20" s="56"/>
      <c r="D20" s="57"/>
    </row>
    <row r="21" spans="1:7" ht="20.25" customHeight="1">
      <c r="A21" s="55" t="s">
        <v>43</v>
      </c>
      <c r="B21" s="56"/>
      <c r="C21" s="56"/>
      <c r="D21" s="57"/>
    </row>
    <row r="22" spans="1:7" ht="26.1" customHeight="1">
      <c r="A22" s="55" t="s">
        <v>44</v>
      </c>
      <c r="B22" s="56"/>
      <c r="C22" s="56"/>
      <c r="D22" s="57"/>
    </row>
    <row r="23" spans="1:7" ht="34.5" customHeight="1">
      <c r="A23" s="58" t="s">
        <v>45</v>
      </c>
      <c r="B23" s="59"/>
      <c r="C23" s="59"/>
      <c r="D23" s="60"/>
    </row>
    <row r="24" spans="1:7">
      <c r="A24" s="20"/>
      <c r="B24" s="20"/>
      <c r="C24" s="20"/>
      <c r="D24" s="20"/>
    </row>
    <row r="25" spans="1:7" ht="26.25">
      <c r="A25" s="70" t="s">
        <v>59</v>
      </c>
      <c r="B25" s="71"/>
      <c r="C25" s="71"/>
      <c r="D25" s="71"/>
      <c r="E25" s="71"/>
      <c r="F25" s="71"/>
      <c r="G25" s="71"/>
    </row>
  </sheetData>
  <mergeCells count="9">
    <mergeCell ref="A25:G25"/>
    <mergeCell ref="A22:D22"/>
    <mergeCell ref="A23:D23"/>
    <mergeCell ref="A1:D1"/>
    <mergeCell ref="A13:D13"/>
    <mergeCell ref="B18:D18"/>
    <mergeCell ref="A19:D19"/>
    <mergeCell ref="A20:D20"/>
    <mergeCell ref="A21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opLeftCell="A22" workbookViewId="0">
      <selection activeCell="A25" sqref="A25:G25"/>
    </sheetView>
  </sheetViews>
  <sheetFormatPr defaultRowHeight="15"/>
  <cols>
    <col min="1" max="1" width="32.7109375" bestFit="1" customWidth="1"/>
    <col min="2" max="2" width="18" bestFit="1" customWidth="1"/>
    <col min="3" max="3" width="14.85546875" customWidth="1"/>
    <col min="4" max="4" width="14.5703125" customWidth="1"/>
  </cols>
  <sheetData>
    <row r="1" spans="1:4">
      <c r="A1" s="61" t="s">
        <v>20</v>
      </c>
      <c r="B1" s="62"/>
      <c r="C1" s="62"/>
      <c r="D1" s="63"/>
    </row>
    <row r="2" spans="1:4">
      <c r="A2" s="19" t="s">
        <v>49</v>
      </c>
      <c r="B2" s="19" t="s">
        <v>48</v>
      </c>
      <c r="C2" s="21">
        <v>1457</v>
      </c>
      <c r="D2" s="19" t="s">
        <v>21</v>
      </c>
    </row>
    <row r="3" spans="1:4">
      <c r="A3" s="19" t="s">
        <v>22</v>
      </c>
      <c r="B3" s="19"/>
      <c r="C3" s="21">
        <v>9350</v>
      </c>
      <c r="D3" s="19" t="s">
        <v>23</v>
      </c>
    </row>
    <row r="4" spans="1:4">
      <c r="A4" s="19" t="s">
        <v>24</v>
      </c>
      <c r="B4" s="19"/>
      <c r="C4" s="22">
        <f>C2*C3</f>
        <v>13622950</v>
      </c>
      <c r="D4" s="19"/>
    </row>
    <row r="5" spans="1:4">
      <c r="A5" s="19" t="s">
        <v>25</v>
      </c>
      <c r="B5" s="21" t="s">
        <v>26</v>
      </c>
      <c r="C5" s="21"/>
      <c r="D5" s="19"/>
    </row>
    <row r="6" spans="1:4">
      <c r="A6" s="19" t="s">
        <v>27</v>
      </c>
      <c r="B6" s="19"/>
      <c r="C6" s="23">
        <v>100000</v>
      </c>
      <c r="D6" s="19"/>
    </row>
    <row r="7" spans="1:4">
      <c r="A7" s="19" t="s">
        <v>28</v>
      </c>
      <c r="B7" s="24" t="s">
        <v>29</v>
      </c>
      <c r="C7" s="23">
        <v>450000</v>
      </c>
      <c r="D7" s="19"/>
    </row>
    <row r="8" spans="1:4">
      <c r="A8" s="19" t="s">
        <v>46</v>
      </c>
      <c r="B8" s="21">
        <v>75</v>
      </c>
      <c r="C8" s="23">
        <f>+C2*B8</f>
        <v>109275</v>
      </c>
      <c r="D8" s="19" t="s">
        <v>23</v>
      </c>
    </row>
    <row r="9" spans="1:4">
      <c r="A9" s="19" t="s">
        <v>30</v>
      </c>
      <c r="B9" s="19"/>
      <c r="C9" s="21">
        <v>80000</v>
      </c>
      <c r="D9" s="19"/>
    </row>
    <row r="10" spans="1:4">
      <c r="A10" s="19" t="s">
        <v>47</v>
      </c>
      <c r="B10" s="21">
        <v>75</v>
      </c>
      <c r="C10" s="23">
        <f>+C2*B10</f>
        <v>109275</v>
      </c>
      <c r="D10" s="19" t="s">
        <v>23</v>
      </c>
    </row>
    <row r="11" spans="1:4">
      <c r="A11" s="19" t="s">
        <v>31</v>
      </c>
      <c r="B11" s="25"/>
      <c r="C11" s="21">
        <f>SUM(C6+C7+C8+C9+C5)</f>
        <v>739275</v>
      </c>
      <c r="D11" s="19"/>
    </row>
    <row r="12" spans="1:4">
      <c r="A12" s="19" t="s">
        <v>32</v>
      </c>
      <c r="B12" s="19"/>
      <c r="C12" s="26">
        <f>SUM(C11+C4)+C10</f>
        <v>14471500</v>
      </c>
      <c r="D12" s="27" t="s">
        <v>33</v>
      </c>
    </row>
    <row r="13" spans="1:4">
      <c r="A13" s="64" t="s">
        <v>19</v>
      </c>
      <c r="B13" s="65"/>
      <c r="C13" s="65"/>
      <c r="D13" s="66"/>
    </row>
    <row r="14" spans="1:4">
      <c r="A14" s="34" t="s">
        <v>34</v>
      </c>
      <c r="B14" s="35" t="s">
        <v>35</v>
      </c>
      <c r="C14" s="35">
        <f>+ROUND((C4+C11)*10%,0)</f>
        <v>1436223</v>
      </c>
      <c r="D14" s="35">
        <f>+C14</f>
        <v>1436223</v>
      </c>
    </row>
    <row r="15" spans="1:4">
      <c r="A15" s="34" t="s">
        <v>36</v>
      </c>
      <c r="B15" s="35" t="s">
        <v>58</v>
      </c>
      <c r="C15" s="35">
        <f>+ROUND((C4+C11)*15%,0)</f>
        <v>2154334</v>
      </c>
      <c r="D15" s="35">
        <f t="shared" ref="D15:D17" si="0">C15+D14</f>
        <v>3590557</v>
      </c>
    </row>
    <row r="16" spans="1:4">
      <c r="A16" s="34" t="s">
        <v>37</v>
      </c>
      <c r="B16" s="35" t="s">
        <v>35</v>
      </c>
      <c r="C16" s="35">
        <f>ROUND((C4+C11)*10%,0)</f>
        <v>1436223</v>
      </c>
      <c r="D16" s="35">
        <f t="shared" si="0"/>
        <v>5026780</v>
      </c>
    </row>
    <row r="17" spans="1:7" ht="102" customHeight="1">
      <c r="A17" s="36" t="s">
        <v>38</v>
      </c>
      <c r="B17" s="37" t="s">
        <v>39</v>
      </c>
      <c r="C17" s="38">
        <f>ROUND((C4+C11)*65%+C10,0)-1</f>
        <v>9444720</v>
      </c>
      <c r="D17" s="35">
        <f t="shared" si="0"/>
        <v>14471500</v>
      </c>
    </row>
    <row r="18" spans="1:7">
      <c r="A18" s="28" t="s">
        <v>40</v>
      </c>
      <c r="B18" s="67">
        <f>+SUM(C14:C17)</f>
        <v>14471500</v>
      </c>
      <c r="C18" s="67"/>
      <c r="D18" s="67"/>
    </row>
    <row r="19" spans="1:7" ht="27" customHeight="1">
      <c r="A19" s="68" t="s">
        <v>41</v>
      </c>
      <c r="B19" s="68"/>
      <c r="C19" s="68"/>
      <c r="D19" s="68"/>
    </row>
    <row r="20" spans="1:7" ht="27" customHeight="1">
      <c r="A20" s="55" t="s">
        <v>42</v>
      </c>
      <c r="B20" s="56"/>
      <c r="C20" s="56"/>
      <c r="D20" s="57"/>
    </row>
    <row r="21" spans="1:7" ht="27" customHeight="1">
      <c r="A21" s="55" t="s">
        <v>43</v>
      </c>
      <c r="B21" s="56"/>
      <c r="C21" s="56"/>
      <c r="D21" s="57"/>
    </row>
    <row r="22" spans="1:7" ht="27" customHeight="1">
      <c r="A22" s="55" t="s">
        <v>44</v>
      </c>
      <c r="B22" s="56"/>
      <c r="C22" s="56"/>
      <c r="D22" s="57"/>
    </row>
    <row r="23" spans="1:7" ht="35.25" customHeight="1">
      <c r="A23" s="58" t="s">
        <v>45</v>
      </c>
      <c r="B23" s="59"/>
      <c r="C23" s="59"/>
      <c r="D23" s="60"/>
    </row>
    <row r="24" spans="1:7">
      <c r="A24" s="20"/>
      <c r="B24" s="20"/>
      <c r="C24" s="20"/>
      <c r="D24" s="20"/>
    </row>
    <row r="25" spans="1:7" ht="26.25">
      <c r="A25" s="70" t="s">
        <v>59</v>
      </c>
      <c r="B25" s="71"/>
      <c r="C25" s="71"/>
      <c r="D25" s="71"/>
      <c r="E25" s="71"/>
      <c r="F25" s="71"/>
      <c r="G25" s="71"/>
    </row>
  </sheetData>
  <mergeCells count="9">
    <mergeCell ref="A25:G25"/>
    <mergeCell ref="A22:D22"/>
    <mergeCell ref="A23:D23"/>
    <mergeCell ref="A1:D1"/>
    <mergeCell ref="A13:D13"/>
    <mergeCell ref="B18:D18"/>
    <mergeCell ref="A19:D19"/>
    <mergeCell ref="A20:D20"/>
    <mergeCell ref="A21:D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A29" sqref="A29"/>
    </sheetView>
  </sheetViews>
  <sheetFormatPr defaultRowHeight="15"/>
  <cols>
    <col min="1" max="1" width="32.7109375" bestFit="1" customWidth="1"/>
    <col min="2" max="2" width="18" bestFit="1" customWidth="1"/>
    <col min="3" max="3" width="14.85546875" customWidth="1"/>
    <col min="4" max="4" width="14.5703125" customWidth="1"/>
  </cols>
  <sheetData>
    <row r="1" spans="1:4">
      <c r="A1" s="61" t="s">
        <v>20</v>
      </c>
      <c r="B1" s="62"/>
      <c r="C1" s="62"/>
      <c r="D1" s="63"/>
    </row>
    <row r="2" spans="1:4">
      <c r="A2" s="19" t="s">
        <v>49</v>
      </c>
      <c r="B2" s="19" t="s">
        <v>48</v>
      </c>
      <c r="C2" s="21">
        <v>2047</v>
      </c>
      <c r="D2" s="19" t="s">
        <v>21</v>
      </c>
    </row>
    <row r="3" spans="1:4">
      <c r="A3" s="19" t="s">
        <v>22</v>
      </c>
      <c r="B3" s="19"/>
      <c r="C3" s="21">
        <v>9350</v>
      </c>
      <c r="D3" s="19" t="s">
        <v>23</v>
      </c>
    </row>
    <row r="4" spans="1:4">
      <c r="A4" s="19" t="s">
        <v>24</v>
      </c>
      <c r="B4" s="19"/>
      <c r="C4" s="22">
        <f>C2*C3</f>
        <v>19139450</v>
      </c>
      <c r="D4" s="19"/>
    </row>
    <row r="5" spans="1:4">
      <c r="A5" s="19" t="s">
        <v>25</v>
      </c>
      <c r="B5" s="21" t="s">
        <v>26</v>
      </c>
      <c r="C5" s="21"/>
      <c r="D5" s="19"/>
    </row>
    <row r="6" spans="1:4">
      <c r="A6" s="19" t="s">
        <v>27</v>
      </c>
      <c r="B6" s="19"/>
      <c r="C6" s="23">
        <v>100000</v>
      </c>
      <c r="D6" s="19"/>
    </row>
    <row r="7" spans="1:4">
      <c r="A7" s="19" t="s">
        <v>28</v>
      </c>
      <c r="B7" s="24" t="s">
        <v>29</v>
      </c>
      <c r="C7" s="23">
        <v>450000</v>
      </c>
      <c r="D7" s="19"/>
    </row>
    <row r="8" spans="1:4">
      <c r="A8" s="19" t="s">
        <v>46</v>
      </c>
      <c r="B8" s="21">
        <v>75</v>
      </c>
      <c r="C8" s="23">
        <f>+C2*B8</f>
        <v>153525</v>
      </c>
      <c r="D8" s="19" t="s">
        <v>23</v>
      </c>
    </row>
    <row r="9" spans="1:4">
      <c r="A9" s="19" t="s">
        <v>30</v>
      </c>
      <c r="B9" s="19"/>
      <c r="C9" s="21">
        <v>100000</v>
      </c>
      <c r="D9" s="19"/>
    </row>
    <row r="10" spans="1:4">
      <c r="A10" s="19" t="s">
        <v>47</v>
      </c>
      <c r="B10" s="21">
        <v>75</v>
      </c>
      <c r="C10" s="23">
        <f>+C2*B10</f>
        <v>153525</v>
      </c>
      <c r="D10" s="19" t="s">
        <v>23</v>
      </c>
    </row>
    <row r="11" spans="1:4">
      <c r="A11" s="19" t="s">
        <v>31</v>
      </c>
      <c r="B11" s="25"/>
      <c r="C11" s="21">
        <f>SUM(C6+C7+C8+C9+C5)</f>
        <v>803525</v>
      </c>
      <c r="D11" s="19"/>
    </row>
    <row r="12" spans="1:4">
      <c r="A12" s="19" t="s">
        <v>32</v>
      </c>
      <c r="B12" s="19"/>
      <c r="C12" s="26">
        <f>SUM(C11+C4)+C10</f>
        <v>20096500</v>
      </c>
      <c r="D12" s="27" t="s">
        <v>33</v>
      </c>
    </row>
    <row r="13" spans="1:4">
      <c r="A13" s="64" t="s">
        <v>19</v>
      </c>
      <c r="B13" s="65"/>
      <c r="C13" s="65"/>
      <c r="D13" s="66"/>
    </row>
    <row r="14" spans="1:4">
      <c r="A14" s="34" t="s">
        <v>34</v>
      </c>
      <c r="B14" s="35" t="s">
        <v>35</v>
      </c>
      <c r="C14" s="35">
        <f>+ROUND((C4+C11)*10%,0)</f>
        <v>1994298</v>
      </c>
      <c r="D14" s="35">
        <f>+C14</f>
        <v>1994298</v>
      </c>
    </row>
    <row r="15" spans="1:4">
      <c r="A15" s="34" t="s">
        <v>36</v>
      </c>
      <c r="B15" s="35" t="s">
        <v>58</v>
      </c>
      <c r="C15" s="35">
        <f>+ROUND((C4+C11)*15%,0)</f>
        <v>2991446</v>
      </c>
      <c r="D15" s="35">
        <f t="shared" ref="D15:D17" si="0">C15+D14</f>
        <v>4985744</v>
      </c>
    </row>
    <row r="16" spans="1:4">
      <c r="A16" s="34" t="s">
        <v>37</v>
      </c>
      <c r="B16" s="35" t="s">
        <v>35</v>
      </c>
      <c r="C16" s="35">
        <f>ROUND((C4+C11)*10%,0)</f>
        <v>1994298</v>
      </c>
      <c r="D16" s="35">
        <f t="shared" si="0"/>
        <v>6980042</v>
      </c>
    </row>
    <row r="17" spans="1:7" ht="102" customHeight="1">
      <c r="A17" s="36" t="s">
        <v>38</v>
      </c>
      <c r="B17" s="37" t="s">
        <v>39</v>
      </c>
      <c r="C17" s="38">
        <f>ROUND((C4+C11)*65%+C10,0)-1</f>
        <v>13116458</v>
      </c>
      <c r="D17" s="35">
        <f t="shared" si="0"/>
        <v>20096500</v>
      </c>
    </row>
    <row r="18" spans="1:7">
      <c r="A18" s="39" t="s">
        <v>40</v>
      </c>
      <c r="B18" s="69">
        <f>+SUM(C14:C17)</f>
        <v>20096500</v>
      </c>
      <c r="C18" s="69"/>
      <c r="D18" s="69"/>
    </row>
    <row r="19" spans="1:7" ht="27" customHeight="1">
      <c r="A19" s="68" t="s">
        <v>41</v>
      </c>
      <c r="B19" s="68"/>
      <c r="C19" s="68"/>
      <c r="D19" s="68"/>
    </row>
    <row r="20" spans="1:7" ht="27" customHeight="1">
      <c r="A20" s="55" t="s">
        <v>42</v>
      </c>
      <c r="B20" s="56"/>
      <c r="C20" s="56"/>
      <c r="D20" s="57"/>
    </row>
    <row r="21" spans="1:7" ht="27" customHeight="1">
      <c r="A21" s="55" t="s">
        <v>43</v>
      </c>
      <c r="B21" s="56"/>
      <c r="C21" s="56"/>
      <c r="D21" s="57"/>
    </row>
    <row r="22" spans="1:7" ht="27" customHeight="1">
      <c r="A22" s="55" t="s">
        <v>44</v>
      </c>
      <c r="B22" s="56"/>
      <c r="C22" s="56"/>
      <c r="D22" s="57"/>
    </row>
    <row r="23" spans="1:7" ht="37.5" customHeight="1">
      <c r="A23" s="58" t="s">
        <v>45</v>
      </c>
      <c r="B23" s="59"/>
      <c r="C23" s="59"/>
      <c r="D23" s="60"/>
    </row>
    <row r="24" spans="1:7">
      <c r="A24" s="20"/>
      <c r="B24" s="20"/>
      <c r="C24" s="20"/>
      <c r="D24" s="20"/>
    </row>
    <row r="26" spans="1:7" ht="26.25">
      <c r="A26" s="70" t="s">
        <v>59</v>
      </c>
      <c r="B26" s="71"/>
      <c r="C26" s="71"/>
      <c r="D26" s="71"/>
      <c r="E26" s="71"/>
      <c r="F26" s="71"/>
      <c r="G26" s="71"/>
    </row>
  </sheetData>
  <mergeCells count="9">
    <mergeCell ref="A26:G26"/>
    <mergeCell ref="A23:D23"/>
    <mergeCell ref="A1:D1"/>
    <mergeCell ref="A13:D13"/>
    <mergeCell ref="B18:D18"/>
    <mergeCell ref="A19:D19"/>
    <mergeCell ref="A20:D20"/>
    <mergeCell ref="A21:D21"/>
    <mergeCell ref="A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WHD</vt:lpstr>
      <vt:lpstr>PLP-2BHK</vt:lpstr>
      <vt:lpstr>PLP-3BHK </vt:lpstr>
      <vt:lpstr>PLP-4BHK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Msharma</dc:creator>
  <cp:lastModifiedBy>arham</cp:lastModifiedBy>
  <cp:lastPrinted>2013-09-28T08:26:36Z</cp:lastPrinted>
  <dcterms:created xsi:type="dcterms:W3CDTF">2011-12-24T09:23:08Z</dcterms:created>
  <dcterms:modified xsi:type="dcterms:W3CDTF">2013-10-19T05:31:52Z</dcterms:modified>
</cp:coreProperties>
</file>